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tas\Desktop\ΤΕΣΤ\"/>
    </mc:Choice>
  </mc:AlternateContent>
  <xr:revisionPtr revIDLastSave="0" documentId="13_ncr:1_{8FAC9285-2EEB-408E-A845-870B5FE995A7}" xr6:coauthVersionLast="46" xr6:coauthVersionMax="46" xr10:uidLastSave="{00000000-0000-0000-0000-000000000000}"/>
  <bookViews>
    <workbookView xWindow="-120" yWindow="-120" windowWidth="29040" windowHeight="15840" xr2:uid="{40B8694F-F83E-48F0-BCF6-5BCE5FED19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C72" i="1"/>
  <c r="D73" i="1" s="1"/>
  <c r="C71" i="1"/>
  <c r="D71" i="1" s="1"/>
  <c r="C70" i="1"/>
  <c r="C69" i="1"/>
  <c r="C68" i="1"/>
  <c r="D68" i="1" s="1"/>
  <c r="C67" i="1"/>
  <c r="C66" i="1"/>
  <c r="D66" i="1"/>
  <c r="D67" i="1"/>
  <c r="D69" i="1"/>
  <c r="D70" i="1"/>
  <c r="D74" i="1"/>
  <c r="D75" i="1"/>
  <c r="D76" i="1"/>
  <c r="D77" i="1"/>
  <c r="D78" i="1"/>
  <c r="H64" i="1"/>
  <c r="C65" i="1"/>
  <c r="C64" i="1"/>
  <c r="C63" i="1"/>
  <c r="D63" i="1" s="1"/>
  <c r="C62" i="1"/>
  <c r="C61" i="1"/>
  <c r="C60" i="1"/>
  <c r="D61" i="1" s="1"/>
  <c r="D59" i="1"/>
  <c r="C59" i="1"/>
  <c r="H57" i="1"/>
  <c r="C58" i="1"/>
  <c r="C57" i="1"/>
  <c r="C56" i="1"/>
  <c r="C55" i="1"/>
  <c r="D55" i="1" s="1"/>
  <c r="C54" i="1"/>
  <c r="C53" i="1"/>
  <c r="D57" i="1"/>
  <c r="D58" i="1"/>
  <c r="D60" i="1"/>
  <c r="D62" i="1"/>
  <c r="D64" i="1"/>
  <c r="D65" i="1"/>
  <c r="C52" i="1"/>
  <c r="C51" i="1"/>
  <c r="C50" i="1"/>
  <c r="D72" i="1" l="1"/>
  <c r="D56" i="1"/>
  <c r="C49" i="1"/>
  <c r="D49" i="1" s="1"/>
  <c r="C48" i="1"/>
  <c r="C47" i="1"/>
  <c r="D47" i="1"/>
  <c r="D48" i="1"/>
  <c r="D51" i="1"/>
  <c r="D52" i="1"/>
  <c r="D53" i="1"/>
  <c r="D54" i="1"/>
  <c r="D46" i="1"/>
  <c r="C46" i="1"/>
  <c r="D45" i="1"/>
  <c r="C45" i="1"/>
  <c r="H43" i="1"/>
  <c r="C44" i="1"/>
  <c r="C43" i="1"/>
  <c r="C42" i="1"/>
  <c r="D42" i="1" s="1"/>
  <c r="C41" i="1"/>
  <c r="C40" i="1"/>
  <c r="C39" i="1"/>
  <c r="D40" i="1" s="1"/>
  <c r="C38" i="1"/>
  <c r="D38" i="1" s="1"/>
  <c r="C37" i="1"/>
  <c r="C36" i="1"/>
  <c r="C35" i="1"/>
  <c r="C34" i="1"/>
  <c r="C33" i="1"/>
  <c r="C32" i="1"/>
  <c r="D32" i="1" s="1"/>
  <c r="C31" i="1"/>
  <c r="C30" i="1"/>
  <c r="C29" i="1"/>
  <c r="C28" i="1"/>
  <c r="C27" i="1"/>
  <c r="C26" i="1"/>
  <c r="C25" i="1"/>
  <c r="C24" i="1"/>
  <c r="D24" i="1" s="1"/>
  <c r="C23" i="1"/>
  <c r="C22" i="1"/>
  <c r="C21" i="1"/>
  <c r="C20" i="1"/>
  <c r="C19" i="1"/>
  <c r="C18" i="1"/>
  <c r="C17" i="1"/>
  <c r="D17" i="1" s="1"/>
  <c r="C16" i="1"/>
  <c r="C15" i="1"/>
  <c r="C14" i="1"/>
  <c r="C13" i="1"/>
  <c r="C12" i="1"/>
  <c r="C11" i="1"/>
  <c r="C10" i="1"/>
  <c r="D10" i="1" s="1"/>
  <c r="C9" i="1"/>
  <c r="D9" i="1" s="1"/>
  <c r="C8" i="1"/>
  <c r="D7" i="1"/>
  <c r="D8" i="1"/>
  <c r="D11" i="1"/>
  <c r="D12" i="1"/>
  <c r="D13" i="1"/>
  <c r="D15" i="1"/>
  <c r="D16" i="1"/>
  <c r="D18" i="1"/>
  <c r="D19" i="1"/>
  <c r="D20" i="1"/>
  <c r="D22" i="1"/>
  <c r="D23" i="1"/>
  <c r="D25" i="1"/>
  <c r="D26" i="1"/>
  <c r="D27" i="1"/>
  <c r="D28" i="1"/>
  <c r="D29" i="1"/>
  <c r="D30" i="1"/>
  <c r="D33" i="1"/>
  <c r="D34" i="1"/>
  <c r="D36" i="1"/>
  <c r="D37" i="1"/>
  <c r="D39" i="1"/>
  <c r="D41" i="1"/>
  <c r="D43" i="1"/>
  <c r="D44" i="1"/>
  <c r="C7" i="1"/>
  <c r="C6" i="1"/>
  <c r="D6" i="1" s="1"/>
  <c r="C5" i="1"/>
  <c r="D5" i="1" s="1"/>
  <c r="C4" i="1"/>
  <c r="D50" i="1" l="1"/>
  <c r="D35" i="1"/>
  <c r="D31" i="1"/>
  <c r="D21" i="1"/>
  <c r="D14" i="1"/>
</calcChain>
</file>

<file path=xl/sharedStrings.xml><?xml version="1.0" encoding="utf-8"?>
<sst xmlns="http://schemas.openxmlformats.org/spreadsheetml/2006/main" count="14" uniqueCount="11">
  <si>
    <t xml:space="preserve">ΣΥΝΟΛΟ ΤΕΣΤ ΕΩΣ </t>
  </si>
  <si>
    <t>ΤΕΣΤ / ΗΜΕΡΑ</t>
  </si>
  <si>
    <t xml:space="preserve">M.O.ΤΕΣΤ </t>
  </si>
  <si>
    <t>ΗΜΕΡΑ</t>
  </si>
  <si>
    <t>ΠΡΟΟΔΕΥΤΙΚΟ ΣΥΝΟΛΟ</t>
  </si>
  <si>
    <t>Α/Α</t>
  </si>
  <si>
    <t>ΜΕΧΡΙ 8-2-21</t>
  </si>
  <si>
    <t>ΑΠΟ 10-2 / 22-02</t>
  </si>
  <si>
    <t>ΚΛΕΙΣΙΜΟ ΟΙΚΟΝΟΜΙΑΣ</t>
  </si>
  <si>
    <t>ΑΠΟ 23-2 / 1-03</t>
  </si>
  <si>
    <t>ΑΠΟ 2-3 / 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</si>
</sst>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theme="4" tint="0.39997558519241921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14" fontId="3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1" fillId="0" borderId="1" xfId="0" applyNumberFormat="1" applyFont="1" applyBorder="1"/>
    <xf numFmtId="14" fontId="1" fillId="0" borderId="1" xfId="0" applyNumberFormat="1" applyFont="1" applyBorder="1"/>
    <xf numFmtId="2" fontId="4" fillId="0" borderId="1" xfId="0" applyNumberFormat="1" applyFont="1" applyBorder="1"/>
    <xf numFmtId="0" fontId="5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23A9-2F3B-4B47-BEFF-2B064FB2307C}">
  <dimension ref="A3:H78"/>
  <sheetViews>
    <sheetView tabSelected="1" topLeftCell="A53" workbookViewId="0">
      <selection activeCell="I79" sqref="I79"/>
    </sheetView>
  </sheetViews>
  <sheetFormatPr defaultRowHeight="15" x14ac:dyDescent="0.25"/>
  <cols>
    <col min="2" max="2" width="16.85546875" customWidth="1"/>
    <col min="3" max="3" width="18.5703125" customWidth="1"/>
    <col min="4" max="4" width="14.140625" customWidth="1"/>
    <col min="5" max="5" width="10" customWidth="1"/>
    <col min="7" max="7" width="18" customWidth="1"/>
    <col min="8" max="8" width="9.5703125" bestFit="1" customWidth="1"/>
  </cols>
  <sheetData>
    <row r="3" spans="1:5" x14ac:dyDescent="0.25">
      <c r="A3" s="1" t="s">
        <v>5</v>
      </c>
      <c r="B3" s="1" t="s">
        <v>0</v>
      </c>
      <c r="C3" s="2" t="s">
        <v>4</v>
      </c>
      <c r="D3" s="3" t="s">
        <v>1</v>
      </c>
      <c r="E3" s="1" t="s">
        <v>3</v>
      </c>
    </row>
    <row r="4" spans="1:5" x14ac:dyDescent="0.25">
      <c r="A4" s="4"/>
      <c r="B4" s="5">
        <v>44196</v>
      </c>
      <c r="C4" s="4">
        <f>2803026+579462</f>
        <v>3382488</v>
      </c>
      <c r="D4" s="4"/>
      <c r="E4" s="4"/>
    </row>
    <row r="5" spans="1:5" x14ac:dyDescent="0.25">
      <c r="A5" s="4">
        <v>1</v>
      </c>
      <c r="B5" s="5">
        <v>44197</v>
      </c>
      <c r="C5" s="4">
        <f>2817705+593422</f>
        <v>3411127</v>
      </c>
      <c r="D5" s="6">
        <f>C5-C4</f>
        <v>28639</v>
      </c>
      <c r="E5" s="5">
        <v>44197</v>
      </c>
    </row>
    <row r="6" spans="1:5" x14ac:dyDescent="0.25">
      <c r="A6" s="4">
        <v>2</v>
      </c>
      <c r="B6" s="5">
        <v>44198</v>
      </c>
      <c r="C6" s="4">
        <f>2820861+595064</f>
        <v>3415925</v>
      </c>
      <c r="D6" s="6">
        <f>C6-C5</f>
        <v>4798</v>
      </c>
      <c r="E6" s="5">
        <v>44198</v>
      </c>
    </row>
    <row r="7" spans="1:5" x14ac:dyDescent="0.25">
      <c r="A7" s="4">
        <v>3</v>
      </c>
      <c r="B7" s="5">
        <v>44199</v>
      </c>
      <c r="C7" s="4">
        <f>2825227+599202</f>
        <v>3424429</v>
      </c>
      <c r="D7" s="6">
        <f t="shared" ref="D7:D54" si="0">C7-C6</f>
        <v>8504</v>
      </c>
      <c r="E7" s="5">
        <v>44199</v>
      </c>
    </row>
    <row r="8" spans="1:5" x14ac:dyDescent="0.25">
      <c r="A8" s="4">
        <v>4</v>
      </c>
      <c r="B8" s="5">
        <v>44200</v>
      </c>
      <c r="C8" s="4">
        <f>2828461+604250</f>
        <v>3432711</v>
      </c>
      <c r="D8" s="6">
        <f t="shared" si="0"/>
        <v>8282</v>
      </c>
      <c r="E8" s="5">
        <v>44200</v>
      </c>
    </row>
    <row r="9" spans="1:5" x14ac:dyDescent="0.25">
      <c r="A9" s="4">
        <v>5</v>
      </c>
      <c r="B9" s="5">
        <v>44201</v>
      </c>
      <c r="C9" s="4">
        <f>2840278+624429</f>
        <v>3464707</v>
      </c>
      <c r="D9" s="6">
        <f t="shared" si="0"/>
        <v>31996</v>
      </c>
      <c r="E9" s="5">
        <v>44201</v>
      </c>
    </row>
    <row r="10" spans="1:5" x14ac:dyDescent="0.25">
      <c r="A10" s="4">
        <v>6</v>
      </c>
      <c r="B10" s="5">
        <v>44202</v>
      </c>
      <c r="C10" s="4">
        <f>2854159+640834</f>
        <v>3494993</v>
      </c>
      <c r="D10" s="6">
        <f t="shared" si="0"/>
        <v>30286</v>
      </c>
      <c r="E10" s="5">
        <v>44202</v>
      </c>
    </row>
    <row r="11" spans="1:5" x14ac:dyDescent="0.25">
      <c r="A11" s="4">
        <v>7</v>
      </c>
      <c r="B11" s="5">
        <v>44203</v>
      </c>
      <c r="C11" s="4">
        <f>2859041+644649</f>
        <v>3503690</v>
      </c>
      <c r="D11" s="6">
        <f t="shared" si="0"/>
        <v>8697</v>
      </c>
      <c r="E11" s="5">
        <v>44203</v>
      </c>
    </row>
    <row r="12" spans="1:5" x14ac:dyDescent="0.25">
      <c r="A12" s="4">
        <v>8</v>
      </c>
      <c r="B12" s="5">
        <v>44204</v>
      </c>
      <c r="C12" s="4">
        <f>2870898+669250</f>
        <v>3540148</v>
      </c>
      <c r="D12" s="6">
        <f t="shared" si="0"/>
        <v>36458</v>
      </c>
      <c r="E12" s="5">
        <v>44204</v>
      </c>
    </row>
    <row r="13" spans="1:5" x14ac:dyDescent="0.25">
      <c r="A13" s="4">
        <v>9</v>
      </c>
      <c r="B13" s="5">
        <v>44205</v>
      </c>
      <c r="C13" s="4">
        <f>2882726+694105</f>
        <v>3576831</v>
      </c>
      <c r="D13" s="6">
        <f t="shared" si="0"/>
        <v>36683</v>
      </c>
      <c r="E13" s="5">
        <v>44205</v>
      </c>
    </row>
    <row r="14" spans="1:5" x14ac:dyDescent="0.25">
      <c r="A14" s="4">
        <v>10</v>
      </c>
      <c r="B14" s="5">
        <v>44206</v>
      </c>
      <c r="C14" s="4">
        <f>2891190+705349</f>
        <v>3596539</v>
      </c>
      <c r="D14" s="6">
        <f t="shared" si="0"/>
        <v>19708</v>
      </c>
      <c r="E14" s="5">
        <v>44206</v>
      </c>
    </row>
    <row r="15" spans="1:5" x14ac:dyDescent="0.25">
      <c r="A15" s="4">
        <v>11</v>
      </c>
      <c r="B15" s="5">
        <v>44207</v>
      </c>
      <c r="C15" s="4">
        <f>2897143+716066</f>
        <v>3613209</v>
      </c>
      <c r="D15" s="6">
        <f t="shared" si="0"/>
        <v>16670</v>
      </c>
      <c r="E15" s="5">
        <v>44207</v>
      </c>
    </row>
    <row r="16" spans="1:5" x14ac:dyDescent="0.25">
      <c r="A16" s="4">
        <v>12</v>
      </c>
      <c r="B16" s="5">
        <v>44208</v>
      </c>
      <c r="C16" s="4">
        <f>2909699+745184</f>
        <v>3654883</v>
      </c>
      <c r="D16" s="6">
        <f t="shared" si="0"/>
        <v>41674</v>
      </c>
      <c r="E16" s="5">
        <v>44208</v>
      </c>
    </row>
    <row r="17" spans="1:5" x14ac:dyDescent="0.25">
      <c r="A17" s="4">
        <v>13</v>
      </c>
      <c r="B17" s="5">
        <v>44209</v>
      </c>
      <c r="C17" s="4">
        <f>2921563+768300</f>
        <v>3689863</v>
      </c>
      <c r="D17" s="6">
        <f t="shared" si="0"/>
        <v>34980</v>
      </c>
      <c r="E17" s="5">
        <v>44209</v>
      </c>
    </row>
    <row r="18" spans="1:5" x14ac:dyDescent="0.25">
      <c r="A18" s="4">
        <v>14</v>
      </c>
      <c r="B18" s="5">
        <v>44210</v>
      </c>
      <c r="C18" s="4">
        <f>2933838+791064</f>
        <v>3724902</v>
      </c>
      <c r="D18" s="6">
        <f t="shared" si="0"/>
        <v>35039</v>
      </c>
      <c r="E18" s="5">
        <v>44210</v>
      </c>
    </row>
    <row r="19" spans="1:5" x14ac:dyDescent="0.25">
      <c r="A19" s="4">
        <v>15</v>
      </c>
      <c r="B19" s="5">
        <v>44211</v>
      </c>
      <c r="C19" s="4">
        <f>2945406+812024</f>
        <v>3757430</v>
      </c>
      <c r="D19" s="6">
        <f t="shared" si="0"/>
        <v>32528</v>
      </c>
      <c r="E19" s="5">
        <v>44211</v>
      </c>
    </row>
    <row r="20" spans="1:5" x14ac:dyDescent="0.25">
      <c r="A20" s="4">
        <v>16</v>
      </c>
      <c r="B20" s="5">
        <v>44212</v>
      </c>
      <c r="C20" s="4">
        <f>2956862+830881</f>
        <v>3787743</v>
      </c>
      <c r="D20" s="6">
        <f t="shared" si="0"/>
        <v>30313</v>
      </c>
      <c r="E20" s="5">
        <v>44212</v>
      </c>
    </row>
    <row r="21" spans="1:5" x14ac:dyDescent="0.25">
      <c r="A21" s="4">
        <v>17</v>
      </c>
      <c r="B21" s="5">
        <v>44213</v>
      </c>
      <c r="C21" s="4">
        <f>2962952+835586</f>
        <v>3798538</v>
      </c>
      <c r="D21" s="6">
        <f t="shared" si="0"/>
        <v>10795</v>
      </c>
      <c r="E21" s="5">
        <v>44213</v>
      </c>
    </row>
    <row r="22" spans="1:5" x14ac:dyDescent="0.25">
      <c r="A22" s="4">
        <v>18</v>
      </c>
      <c r="B22" s="5">
        <v>44214</v>
      </c>
      <c r="C22" s="4">
        <f>2966664+840047</f>
        <v>3806711</v>
      </c>
      <c r="D22" s="6">
        <f t="shared" si="0"/>
        <v>8173</v>
      </c>
      <c r="E22" s="5">
        <v>44214</v>
      </c>
    </row>
    <row r="23" spans="1:5" x14ac:dyDescent="0.25">
      <c r="A23" s="4">
        <v>19</v>
      </c>
      <c r="B23" s="5">
        <v>44215</v>
      </c>
      <c r="C23" s="4">
        <f>2977596+860714</f>
        <v>3838310</v>
      </c>
      <c r="D23" s="6">
        <f t="shared" si="0"/>
        <v>31599</v>
      </c>
      <c r="E23" s="5">
        <v>44215</v>
      </c>
    </row>
    <row r="24" spans="1:5" x14ac:dyDescent="0.25">
      <c r="A24" s="4">
        <v>20</v>
      </c>
      <c r="B24" s="5">
        <v>44216</v>
      </c>
      <c r="C24" s="4">
        <f>2989339+879400</f>
        <v>3868739</v>
      </c>
      <c r="D24" s="6">
        <f t="shared" si="0"/>
        <v>30429</v>
      </c>
      <c r="E24" s="5">
        <v>44216</v>
      </c>
    </row>
    <row r="25" spans="1:5" x14ac:dyDescent="0.25">
      <c r="A25" s="4">
        <v>21</v>
      </c>
      <c r="B25" s="5">
        <v>44217</v>
      </c>
      <c r="C25" s="4">
        <f>3000313+897881</f>
        <v>3898194</v>
      </c>
      <c r="D25" s="6">
        <f t="shared" si="0"/>
        <v>29455</v>
      </c>
      <c r="E25" s="5">
        <v>44217</v>
      </c>
    </row>
    <row r="26" spans="1:5" x14ac:dyDescent="0.25">
      <c r="A26" s="4">
        <v>22</v>
      </c>
      <c r="B26" s="5">
        <v>44218</v>
      </c>
      <c r="C26" s="4">
        <f>3012892+917739</f>
        <v>3930631</v>
      </c>
      <c r="D26" s="6">
        <f t="shared" si="0"/>
        <v>32437</v>
      </c>
      <c r="E26" s="5">
        <v>44218</v>
      </c>
    </row>
    <row r="27" spans="1:5" x14ac:dyDescent="0.25">
      <c r="A27" s="4">
        <v>23</v>
      </c>
      <c r="B27" s="5">
        <v>44219</v>
      </c>
      <c r="C27" s="4">
        <f>3024976+936651</f>
        <v>3961627</v>
      </c>
      <c r="D27" s="6">
        <f t="shared" si="0"/>
        <v>30996</v>
      </c>
      <c r="E27" s="5">
        <v>44219</v>
      </c>
    </row>
    <row r="28" spans="1:5" x14ac:dyDescent="0.25">
      <c r="A28" s="4">
        <v>24</v>
      </c>
      <c r="B28" s="5">
        <v>44220</v>
      </c>
      <c r="C28" s="4">
        <f>3030752+942748</f>
        <v>3973500</v>
      </c>
      <c r="D28" s="6">
        <f t="shared" si="0"/>
        <v>11873</v>
      </c>
      <c r="E28" s="5">
        <v>44220</v>
      </c>
    </row>
    <row r="29" spans="1:5" x14ac:dyDescent="0.25">
      <c r="A29" s="4">
        <v>25</v>
      </c>
      <c r="B29" s="5">
        <v>44221</v>
      </c>
      <c r="C29" s="4">
        <f>3034059+948835</f>
        <v>3982894</v>
      </c>
      <c r="D29" s="6">
        <f t="shared" si="0"/>
        <v>9394</v>
      </c>
      <c r="E29" s="5">
        <v>44221</v>
      </c>
    </row>
    <row r="30" spans="1:5" x14ac:dyDescent="0.25">
      <c r="A30" s="4">
        <v>26</v>
      </c>
      <c r="B30" s="5">
        <v>44222</v>
      </c>
      <c r="C30" s="4">
        <f>3051263+967871</f>
        <v>4019134</v>
      </c>
      <c r="D30" s="6">
        <f t="shared" si="0"/>
        <v>36240</v>
      </c>
      <c r="E30" s="5">
        <v>44222</v>
      </c>
    </row>
    <row r="31" spans="1:5" x14ac:dyDescent="0.25">
      <c r="A31" s="4">
        <v>27</v>
      </c>
      <c r="B31" s="5">
        <v>44223</v>
      </c>
      <c r="C31" s="4">
        <f>3071337+985492</f>
        <v>4056829</v>
      </c>
      <c r="D31" s="6">
        <f t="shared" si="0"/>
        <v>37695</v>
      </c>
      <c r="E31" s="5">
        <v>44223</v>
      </c>
    </row>
    <row r="32" spans="1:5" x14ac:dyDescent="0.25">
      <c r="A32" s="4">
        <v>28</v>
      </c>
      <c r="B32" s="5">
        <v>44224</v>
      </c>
      <c r="C32" s="4">
        <f>3087133+1003740</f>
        <v>4090873</v>
      </c>
      <c r="D32" s="6">
        <f t="shared" si="0"/>
        <v>34044</v>
      </c>
      <c r="E32" s="5">
        <v>44224</v>
      </c>
    </row>
    <row r="33" spans="1:8" x14ac:dyDescent="0.25">
      <c r="A33" s="4">
        <v>29</v>
      </c>
      <c r="B33" s="5">
        <v>44225</v>
      </c>
      <c r="C33" s="4">
        <f>3114419+1021835</f>
        <v>4136254</v>
      </c>
      <c r="D33" s="6">
        <f t="shared" si="0"/>
        <v>45381</v>
      </c>
      <c r="E33" s="5">
        <v>44225</v>
      </c>
    </row>
    <row r="34" spans="1:8" x14ac:dyDescent="0.25">
      <c r="A34" s="4">
        <v>30</v>
      </c>
      <c r="B34" s="5">
        <v>44226</v>
      </c>
      <c r="C34" s="4">
        <f>3127309+1040849</f>
        <v>4168158</v>
      </c>
      <c r="D34" s="6">
        <f t="shared" si="0"/>
        <v>31904</v>
      </c>
      <c r="E34" s="5">
        <v>44226</v>
      </c>
    </row>
    <row r="35" spans="1:8" x14ac:dyDescent="0.25">
      <c r="A35" s="4">
        <v>31</v>
      </c>
      <c r="B35" s="5">
        <v>44227</v>
      </c>
      <c r="C35" s="4">
        <f>3133965+1047350</f>
        <v>4181315</v>
      </c>
      <c r="D35" s="6">
        <f t="shared" si="0"/>
        <v>13157</v>
      </c>
      <c r="E35" s="5">
        <v>44227</v>
      </c>
    </row>
    <row r="36" spans="1:8" x14ac:dyDescent="0.25">
      <c r="A36" s="4">
        <v>32</v>
      </c>
      <c r="B36" s="5">
        <v>44228</v>
      </c>
      <c r="C36" s="4">
        <f>3137674+1054992</f>
        <v>4192666</v>
      </c>
      <c r="D36" s="6">
        <f t="shared" si="0"/>
        <v>11351</v>
      </c>
      <c r="E36" s="5">
        <v>44228</v>
      </c>
    </row>
    <row r="37" spans="1:8" x14ac:dyDescent="0.25">
      <c r="A37" s="4">
        <v>33</v>
      </c>
      <c r="B37" s="5">
        <v>44229</v>
      </c>
      <c r="C37" s="4">
        <f>3154395+1075862</f>
        <v>4230257</v>
      </c>
      <c r="D37" s="6">
        <f t="shared" si="0"/>
        <v>37591</v>
      </c>
      <c r="E37" s="5">
        <v>44229</v>
      </c>
    </row>
    <row r="38" spans="1:8" x14ac:dyDescent="0.25">
      <c r="A38" s="4">
        <v>34</v>
      </c>
      <c r="B38" s="5">
        <v>44230</v>
      </c>
      <c r="C38" s="4">
        <f>3169516+1099437</f>
        <v>4268953</v>
      </c>
      <c r="D38" s="6">
        <f t="shared" si="0"/>
        <v>38696</v>
      </c>
      <c r="E38" s="5">
        <v>44230</v>
      </c>
    </row>
    <row r="39" spans="1:8" x14ac:dyDescent="0.25">
      <c r="A39" s="4">
        <v>35</v>
      </c>
      <c r="B39" s="5">
        <v>44231</v>
      </c>
      <c r="C39" s="4">
        <f>3185847+1127502</f>
        <v>4313349</v>
      </c>
      <c r="D39" s="6">
        <f t="shared" si="0"/>
        <v>44396</v>
      </c>
      <c r="E39" s="5">
        <v>44231</v>
      </c>
    </row>
    <row r="40" spans="1:8" x14ac:dyDescent="0.25">
      <c r="A40" s="4">
        <v>36</v>
      </c>
      <c r="B40" s="5">
        <v>44232</v>
      </c>
      <c r="C40" s="4">
        <f>3207175+1152062</f>
        <v>4359237</v>
      </c>
      <c r="D40" s="6">
        <f t="shared" si="0"/>
        <v>45888</v>
      </c>
      <c r="E40" s="5">
        <v>44232</v>
      </c>
    </row>
    <row r="41" spans="1:8" x14ac:dyDescent="0.25">
      <c r="A41" s="4">
        <v>37</v>
      </c>
      <c r="B41" s="5">
        <v>44233</v>
      </c>
      <c r="C41" s="4">
        <f>3229203+1176091</f>
        <v>4405294</v>
      </c>
      <c r="D41" s="6">
        <f t="shared" si="0"/>
        <v>46057</v>
      </c>
      <c r="E41" s="5">
        <v>44233</v>
      </c>
    </row>
    <row r="42" spans="1:8" x14ac:dyDescent="0.25">
      <c r="A42" s="4">
        <v>38</v>
      </c>
      <c r="B42" s="5">
        <v>44234</v>
      </c>
      <c r="C42" s="4">
        <f>3242331+1184960</f>
        <v>4427291</v>
      </c>
      <c r="D42" s="6">
        <f t="shared" si="0"/>
        <v>21997</v>
      </c>
      <c r="E42" s="5">
        <v>44234</v>
      </c>
    </row>
    <row r="43" spans="1:8" x14ac:dyDescent="0.25">
      <c r="A43" s="4">
        <v>39</v>
      </c>
      <c r="B43" s="5">
        <v>44235</v>
      </c>
      <c r="C43" s="4">
        <f>3253668+1191775</f>
        <v>4445443</v>
      </c>
      <c r="D43" s="6">
        <f t="shared" si="0"/>
        <v>18152</v>
      </c>
      <c r="E43" s="5">
        <v>44235</v>
      </c>
      <c r="F43" t="s">
        <v>2</v>
      </c>
      <c r="G43" t="s">
        <v>6</v>
      </c>
      <c r="H43" s="10">
        <f>SUM(D5:D43)/A43</f>
        <v>27255.25641025641</v>
      </c>
    </row>
    <row r="44" spans="1:8" x14ac:dyDescent="0.25">
      <c r="A44" s="4">
        <v>40</v>
      </c>
      <c r="B44" s="5">
        <v>44236</v>
      </c>
      <c r="C44" s="4">
        <f>3277437+1221021</f>
        <v>4498458</v>
      </c>
      <c r="D44" s="7">
        <f t="shared" si="0"/>
        <v>53015</v>
      </c>
      <c r="E44" s="8">
        <v>44236</v>
      </c>
      <c r="F44" s="11" t="s">
        <v>8</v>
      </c>
    </row>
    <row r="45" spans="1:8" x14ac:dyDescent="0.25">
      <c r="A45" s="4">
        <v>41</v>
      </c>
      <c r="B45" s="5">
        <v>44237</v>
      </c>
      <c r="C45" s="4">
        <f>3300237+1249628</f>
        <v>4549865</v>
      </c>
      <c r="D45" s="9">
        <f t="shared" si="0"/>
        <v>51407</v>
      </c>
      <c r="E45" s="5">
        <v>44237</v>
      </c>
    </row>
    <row r="46" spans="1:8" x14ac:dyDescent="0.25">
      <c r="A46" s="4">
        <v>42</v>
      </c>
      <c r="B46" s="5">
        <v>44238</v>
      </c>
      <c r="C46" s="4">
        <f>3323323+1277421</f>
        <v>4600744</v>
      </c>
      <c r="D46" s="9">
        <f t="shared" si="0"/>
        <v>50879</v>
      </c>
      <c r="E46" s="5">
        <v>44238</v>
      </c>
    </row>
    <row r="47" spans="1:8" x14ac:dyDescent="0.25">
      <c r="A47" s="4">
        <v>43</v>
      </c>
      <c r="B47" s="5">
        <v>44239</v>
      </c>
      <c r="C47" s="4">
        <f>3346594+1301812</f>
        <v>4648406</v>
      </c>
      <c r="D47" s="9">
        <f t="shared" si="0"/>
        <v>47662</v>
      </c>
      <c r="E47" s="5">
        <v>44239</v>
      </c>
    </row>
    <row r="48" spans="1:8" x14ac:dyDescent="0.25">
      <c r="A48" s="4">
        <v>44</v>
      </c>
      <c r="B48" s="5">
        <v>44240</v>
      </c>
      <c r="C48" s="4">
        <f>3367458+1326781</f>
        <v>4694239</v>
      </c>
      <c r="D48" s="9">
        <f t="shared" si="0"/>
        <v>45833</v>
      </c>
      <c r="E48" s="5">
        <v>44240</v>
      </c>
    </row>
    <row r="49" spans="1:8" x14ac:dyDescent="0.25">
      <c r="A49" s="4">
        <v>45</v>
      </c>
      <c r="B49" s="5">
        <v>44241</v>
      </c>
      <c r="C49" s="4">
        <f>3379836+1334097</f>
        <v>4713933</v>
      </c>
      <c r="D49" s="9">
        <f t="shared" si="0"/>
        <v>19694</v>
      </c>
      <c r="E49" s="5">
        <v>44241</v>
      </c>
    </row>
    <row r="50" spans="1:8" x14ac:dyDescent="0.25">
      <c r="A50" s="4">
        <v>46</v>
      </c>
      <c r="B50" s="5">
        <v>44242</v>
      </c>
      <c r="C50" s="4">
        <f>3389533+1337704</f>
        <v>4727237</v>
      </c>
      <c r="D50" s="9">
        <f t="shared" si="0"/>
        <v>13304</v>
      </c>
      <c r="E50" s="5">
        <v>44242</v>
      </c>
    </row>
    <row r="51" spans="1:8" x14ac:dyDescent="0.25">
      <c r="A51" s="4">
        <v>47</v>
      </c>
      <c r="B51" s="5">
        <v>44243</v>
      </c>
      <c r="C51" s="4">
        <f>3411078+1356605</f>
        <v>4767683</v>
      </c>
      <c r="D51" s="9">
        <f t="shared" si="0"/>
        <v>40446</v>
      </c>
      <c r="E51" s="5">
        <v>44243</v>
      </c>
    </row>
    <row r="52" spans="1:8" x14ac:dyDescent="0.25">
      <c r="A52" s="4">
        <v>48</v>
      </c>
      <c r="B52" s="5">
        <v>44244</v>
      </c>
      <c r="C52" s="4">
        <f>3424721+1368686</f>
        <v>4793407</v>
      </c>
      <c r="D52" s="9">
        <f t="shared" si="0"/>
        <v>25724</v>
      </c>
      <c r="E52" s="5">
        <v>44244</v>
      </c>
    </row>
    <row r="53" spans="1:8" x14ac:dyDescent="0.25">
      <c r="A53" s="4">
        <v>49</v>
      </c>
      <c r="B53" s="5">
        <v>44245</v>
      </c>
      <c r="C53" s="4">
        <f>3444687+1385729</f>
        <v>4830416</v>
      </c>
      <c r="D53" s="9">
        <f t="shared" si="0"/>
        <v>37009</v>
      </c>
      <c r="E53" s="5">
        <v>44245</v>
      </c>
    </row>
    <row r="54" spans="1:8" x14ac:dyDescent="0.25">
      <c r="A54" s="4">
        <v>50</v>
      </c>
      <c r="B54" s="5">
        <v>44246</v>
      </c>
      <c r="C54" s="4">
        <f>3467996+1408073</f>
        <v>4876069</v>
      </c>
      <c r="D54" s="9">
        <f t="shared" si="0"/>
        <v>45653</v>
      </c>
      <c r="E54" s="5">
        <v>44246</v>
      </c>
    </row>
    <row r="55" spans="1:8" x14ac:dyDescent="0.25">
      <c r="A55" s="4">
        <v>51</v>
      </c>
      <c r="B55" s="5">
        <v>44247</v>
      </c>
      <c r="C55" s="4">
        <f>3488888+1430491</f>
        <v>4919379</v>
      </c>
      <c r="D55" s="9">
        <f t="shared" ref="D55:D65" si="1">C55-C54</f>
        <v>43310</v>
      </c>
      <c r="E55" s="5">
        <v>44247</v>
      </c>
    </row>
    <row r="56" spans="1:8" x14ac:dyDescent="0.25">
      <c r="A56" s="4">
        <v>52</v>
      </c>
      <c r="B56" s="5">
        <v>44248</v>
      </c>
      <c r="C56" s="4">
        <f>3503604+1438914</f>
        <v>4942518</v>
      </c>
      <c r="D56" s="9">
        <f t="shared" si="1"/>
        <v>23139</v>
      </c>
      <c r="E56" s="5">
        <v>44248</v>
      </c>
    </row>
    <row r="57" spans="1:8" x14ac:dyDescent="0.25">
      <c r="A57" s="4">
        <v>53</v>
      </c>
      <c r="B57" s="5">
        <v>44249</v>
      </c>
      <c r="C57" s="4">
        <f>3513801+1444327</f>
        <v>4958128</v>
      </c>
      <c r="D57" s="9">
        <f t="shared" si="1"/>
        <v>15610</v>
      </c>
      <c r="E57" s="5">
        <v>44249</v>
      </c>
      <c r="F57" t="s">
        <v>2</v>
      </c>
      <c r="G57" t="s">
        <v>7</v>
      </c>
      <c r="H57" s="9">
        <f>SUM(D45:D57)/13</f>
        <v>35359.230769230766</v>
      </c>
    </row>
    <row r="58" spans="1:8" x14ac:dyDescent="0.25">
      <c r="A58" s="4">
        <v>54</v>
      </c>
      <c r="B58" s="5">
        <v>44250</v>
      </c>
      <c r="C58" s="4">
        <f>3538932+1474739</f>
        <v>5013671</v>
      </c>
      <c r="D58" s="9">
        <f t="shared" si="1"/>
        <v>55543</v>
      </c>
      <c r="E58" s="5">
        <v>44250</v>
      </c>
    </row>
    <row r="59" spans="1:8" x14ac:dyDescent="0.25">
      <c r="A59" s="4">
        <v>55</v>
      </c>
      <c r="B59" s="5">
        <v>44251</v>
      </c>
      <c r="C59" s="4">
        <f>3561455+1501431</f>
        <v>5062886</v>
      </c>
      <c r="D59" s="9">
        <f t="shared" si="1"/>
        <v>49215</v>
      </c>
      <c r="E59" s="5">
        <v>44251</v>
      </c>
    </row>
    <row r="60" spans="1:8" x14ac:dyDescent="0.25">
      <c r="A60" s="4">
        <v>56</v>
      </c>
      <c r="B60" s="5">
        <v>44252</v>
      </c>
      <c r="C60" s="4">
        <f>3584647+1528486</f>
        <v>5113133</v>
      </c>
      <c r="D60" s="9">
        <f t="shared" si="1"/>
        <v>50247</v>
      </c>
      <c r="E60" s="5">
        <v>44252</v>
      </c>
    </row>
    <row r="61" spans="1:8" x14ac:dyDescent="0.25">
      <c r="A61" s="4">
        <v>57</v>
      </c>
      <c r="B61" s="5">
        <v>44253</v>
      </c>
      <c r="C61" s="4">
        <f>3608508+1554959</f>
        <v>5163467</v>
      </c>
      <c r="D61" s="9">
        <f t="shared" si="1"/>
        <v>50334</v>
      </c>
      <c r="E61" s="5">
        <v>44253</v>
      </c>
    </row>
    <row r="62" spans="1:8" x14ac:dyDescent="0.25">
      <c r="A62" s="4">
        <v>58</v>
      </c>
      <c r="B62" s="5">
        <v>44254</v>
      </c>
      <c r="C62" s="4">
        <f>3631831+1577701</f>
        <v>5209532</v>
      </c>
      <c r="D62" s="9">
        <f t="shared" si="1"/>
        <v>46065</v>
      </c>
      <c r="E62" s="5">
        <v>44254</v>
      </c>
    </row>
    <row r="63" spans="1:8" x14ac:dyDescent="0.25">
      <c r="A63" s="4">
        <v>59</v>
      </c>
      <c r="B63" s="5">
        <v>44255</v>
      </c>
      <c r="C63" s="4">
        <f>3648549+1587313</f>
        <v>5235862</v>
      </c>
      <c r="D63" s="9">
        <f t="shared" si="1"/>
        <v>26330</v>
      </c>
      <c r="E63" s="5">
        <v>44255</v>
      </c>
    </row>
    <row r="64" spans="1:8" x14ac:dyDescent="0.25">
      <c r="A64" s="4">
        <v>60</v>
      </c>
      <c r="B64" s="5">
        <v>44256</v>
      </c>
      <c r="C64" s="4">
        <f>3660395+1593403</f>
        <v>5253798</v>
      </c>
      <c r="D64" s="9">
        <f t="shared" si="1"/>
        <v>17936</v>
      </c>
      <c r="E64" s="5">
        <v>44256</v>
      </c>
      <c r="F64" t="s">
        <v>2</v>
      </c>
      <c r="G64" t="s">
        <v>9</v>
      </c>
      <c r="H64" s="9">
        <f>SUM(D58:D64)/7</f>
        <v>42238.571428571428</v>
      </c>
    </row>
    <row r="65" spans="1:8" x14ac:dyDescent="0.25">
      <c r="A65" s="4">
        <v>61</v>
      </c>
      <c r="B65" s="5">
        <v>44257</v>
      </c>
      <c r="C65" s="4">
        <f>3687088+1627965</f>
        <v>5315053</v>
      </c>
      <c r="D65" s="7">
        <f t="shared" si="1"/>
        <v>61255</v>
      </c>
      <c r="E65" s="5">
        <v>44257</v>
      </c>
    </row>
    <row r="66" spans="1:8" x14ac:dyDescent="0.25">
      <c r="A66" s="4">
        <v>62</v>
      </c>
      <c r="B66" s="5">
        <v>44258</v>
      </c>
      <c r="C66" s="4">
        <f>3711523+1658083</f>
        <v>5369606</v>
      </c>
      <c r="D66" s="7">
        <f t="shared" ref="D66:D78" si="2">C66-C65</f>
        <v>54553</v>
      </c>
      <c r="E66" s="5">
        <v>44258</v>
      </c>
    </row>
    <row r="67" spans="1:8" x14ac:dyDescent="0.25">
      <c r="A67" s="4">
        <v>63</v>
      </c>
      <c r="B67" s="5">
        <v>44259</v>
      </c>
      <c r="C67" s="4">
        <f>3735891+1689417</f>
        <v>5425308</v>
      </c>
      <c r="D67" s="7">
        <f t="shared" si="2"/>
        <v>55702</v>
      </c>
      <c r="E67" s="5">
        <v>44259</v>
      </c>
    </row>
    <row r="68" spans="1:8" x14ac:dyDescent="0.25">
      <c r="A68" s="4">
        <v>64</v>
      </c>
      <c r="B68" s="5">
        <v>44260</v>
      </c>
      <c r="C68" s="4">
        <f>3762062+1719307</f>
        <v>5481369</v>
      </c>
      <c r="D68" s="7">
        <f t="shared" si="2"/>
        <v>56061</v>
      </c>
      <c r="E68" s="5">
        <v>44260</v>
      </c>
    </row>
    <row r="69" spans="1:8" x14ac:dyDescent="0.25">
      <c r="A69" s="4">
        <v>65</v>
      </c>
      <c r="B69" s="5">
        <v>44261</v>
      </c>
      <c r="C69" s="4">
        <f>3785749+1748729</f>
        <v>5534478</v>
      </c>
      <c r="D69" s="7">
        <f t="shared" si="2"/>
        <v>53109</v>
      </c>
      <c r="E69" s="5">
        <v>44261</v>
      </c>
    </row>
    <row r="70" spans="1:8" x14ac:dyDescent="0.25">
      <c r="A70" s="4">
        <v>66</v>
      </c>
      <c r="B70" s="5">
        <v>44262</v>
      </c>
      <c r="C70" s="4">
        <f>3801060+1757916</f>
        <v>5558976</v>
      </c>
      <c r="D70" s="7">
        <f t="shared" si="2"/>
        <v>24498</v>
      </c>
      <c r="E70" s="5">
        <v>44262</v>
      </c>
    </row>
    <row r="71" spans="1:8" x14ac:dyDescent="0.25">
      <c r="A71" s="4">
        <v>67</v>
      </c>
      <c r="B71" s="5">
        <v>44263</v>
      </c>
      <c r="C71" s="4">
        <f>3813090+1764911</f>
        <v>5578001</v>
      </c>
      <c r="D71" s="7">
        <f t="shared" si="2"/>
        <v>19025</v>
      </c>
      <c r="E71" s="5">
        <v>44263</v>
      </c>
      <c r="F71" t="s">
        <v>2</v>
      </c>
      <c r="G71" t="s">
        <v>10</v>
      </c>
      <c r="H71" s="9">
        <f>SUM(D65:D71)/7</f>
        <v>46314.714285714283</v>
      </c>
    </row>
    <row r="72" spans="1:8" x14ac:dyDescent="0.25">
      <c r="A72" s="4">
        <v>68</v>
      </c>
      <c r="B72" s="5">
        <v>44264</v>
      </c>
      <c r="C72" s="4">
        <f>3835960+1802079</f>
        <v>5638039</v>
      </c>
      <c r="D72" s="7">
        <f t="shared" si="2"/>
        <v>60038</v>
      </c>
      <c r="E72" s="5">
        <v>44264</v>
      </c>
    </row>
    <row r="73" spans="1:8" x14ac:dyDescent="0.25">
      <c r="A73" s="4">
        <v>69</v>
      </c>
      <c r="B73" s="5">
        <v>44265</v>
      </c>
      <c r="C73" s="4"/>
      <c r="D73" s="7">
        <f t="shared" si="2"/>
        <v>-5638039</v>
      </c>
      <c r="E73" s="5">
        <v>44265</v>
      </c>
    </row>
    <row r="74" spans="1:8" x14ac:dyDescent="0.25">
      <c r="A74" s="4">
        <v>70</v>
      </c>
      <c r="B74" s="5">
        <v>44266</v>
      </c>
      <c r="C74" s="4"/>
      <c r="D74" s="7">
        <f t="shared" si="2"/>
        <v>0</v>
      </c>
      <c r="E74" s="5">
        <v>44266</v>
      </c>
    </row>
    <row r="75" spans="1:8" x14ac:dyDescent="0.25">
      <c r="A75" s="4">
        <v>71</v>
      </c>
      <c r="B75" s="5">
        <v>44267</v>
      </c>
      <c r="C75" s="4"/>
      <c r="D75" s="7">
        <f t="shared" si="2"/>
        <v>0</v>
      </c>
      <c r="E75" s="5">
        <v>44267</v>
      </c>
    </row>
    <row r="76" spans="1:8" x14ac:dyDescent="0.25">
      <c r="A76" s="4">
        <v>72</v>
      </c>
      <c r="B76" s="5">
        <v>44268</v>
      </c>
      <c r="C76" s="4"/>
      <c r="D76" s="7">
        <f t="shared" si="2"/>
        <v>0</v>
      </c>
      <c r="E76" s="5">
        <v>44268</v>
      </c>
    </row>
    <row r="77" spans="1:8" x14ac:dyDescent="0.25">
      <c r="A77" s="4">
        <v>73</v>
      </c>
      <c r="B77" s="5">
        <v>44269</v>
      </c>
      <c r="C77" s="4"/>
      <c r="D77" s="7">
        <f t="shared" si="2"/>
        <v>0</v>
      </c>
      <c r="E77" s="5">
        <v>44269</v>
      </c>
    </row>
    <row r="78" spans="1:8" x14ac:dyDescent="0.25">
      <c r="A78" s="4">
        <v>74</v>
      </c>
      <c r="B78" s="5">
        <v>44270</v>
      </c>
      <c r="C78" s="4"/>
      <c r="D78" s="7">
        <f t="shared" si="2"/>
        <v>0</v>
      </c>
      <c r="E78" s="5">
        <v>44270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Kostas</cp:lastModifiedBy>
  <dcterms:created xsi:type="dcterms:W3CDTF">2021-02-10T11:06:11Z</dcterms:created>
  <dcterms:modified xsi:type="dcterms:W3CDTF">2021-03-09T16:33:24Z</dcterms:modified>
</cp:coreProperties>
</file>